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600" windowHeight="13200" activeTab="0"/>
  </bookViews>
  <sheets>
    <sheet name="Charge Calculator III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<sst xmlns="http://schemas.openxmlformats.org/spreadsheetml/2006/main" count="33" uniqueCount="24">
  <si>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PEPTIDE CHARGE CALCULATOR</t>
  </si>
  <si>
    <t>Computes net charge on peptide from composition of ionizable residues</t>
  </si>
  <si>
    <t>by Gale Rhodes</t>
  </si>
  <si>
    <t>AA</t>
  </si>
  <si>
    <t>N-term</t>
  </si>
  <si>
    <t>C-term</t>
  </si>
  <si>
    <t>Asp</t>
  </si>
  <si>
    <t>Arg</t>
  </si>
  <si>
    <t>Cys</t>
  </si>
  <si>
    <t>Glu</t>
  </si>
  <si>
    <t>His</t>
  </si>
  <si>
    <t>Tyr</t>
  </si>
  <si>
    <t>Lys</t>
  </si>
  <si>
    <t>OTHERS CONTRIBUTE NO CHARGE</t>
  </si>
  <si>
    <t>pH</t>
  </si>
  <si>
    <t>pKa</t>
  </si>
  <si>
    <t>Net Charge</t>
  </si>
  <si>
    <t># Residues</t>
  </si>
  <si>
    <t>pH--&gt;</t>
  </si>
  <si>
    <t>Charge Contrib:</t>
  </si>
  <si>
    <t>The pI is pH at which net charge is zero.</t>
  </si>
  <si>
    <t>University of Southern Maine</t>
  </si>
  <si>
    <t>Enter # Residues of Each AA in Col C</t>
  </si>
  <si>
    <t>Graph Data: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</si>
</sst>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ddd\,\ mmm\ d\,\ yyyy"/>
    <numFmt numFmtId="167" formatCode="dddd\,\ mmmm\ d\,\ yyyy"/>
  </numFmts>
  <fonts count="8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color indexed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vertical="top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Polypeptide Charge Calculator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'Charge Calculator III'!$A$19:$A$30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'Charge Calculator III'!$B$19:$B$32</c:f>
              <c:numCache>
                <c:ptCount val="14"/>
                <c:pt idx="0">
                  <c:v>0.9921192161496798</c:v>
                </c:pt>
                <c:pt idx="1">
                  <c:v>0.9264114438834264</c:v>
                </c:pt>
                <c:pt idx="2">
                  <c:v>0.5573016338622918</c:v>
                </c:pt>
                <c:pt idx="3">
                  <c:v>0.11171577977711711</c:v>
                </c:pt>
                <c:pt idx="4">
                  <c:v>0.011433734255441474</c:v>
                </c:pt>
                <c:pt idx="5">
                  <c:v>-0.008643647587654568</c:v>
                </c:pt>
                <c:pt idx="6">
                  <c:v>-0.09078321421484847</c:v>
                </c:pt>
                <c:pt idx="7">
                  <c:v>-0.4999874109043694</c:v>
                </c:pt>
                <c:pt idx="8">
                  <c:v>-0.9090896501670822</c:v>
                </c:pt>
                <c:pt idx="9">
                  <c:v>-0.9900988840084648</c:v>
                </c:pt>
                <c:pt idx="10">
                  <c:v>-0.9990009864117451</c:v>
                </c:pt>
                <c:pt idx="11">
                  <c:v>-0.9999000087400747</c:v>
                </c:pt>
                <c:pt idx="12">
                  <c:v>-0.9999899999741065</c:v>
                </c:pt>
                <c:pt idx="13">
                  <c:v>-0.9999989999884107</c:v>
                </c:pt>
              </c:numCache>
            </c:numRef>
          </c:yVal>
          <c:smooth val="1"/>
        </c:ser>
        <c:axId val="34775686"/>
        <c:axId val="60482127"/>
      </c:scatterChart>
      <c:valAx>
        <c:axId val="34775686"/>
        <c:scaling>
          <c:orientation val="minMax"/>
          <c:max val="1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82127"/>
        <c:crosses val="autoZero"/>
        <c:crossBetween val="midCat"/>
        <c:dispUnits/>
        <c:majorUnit val="1"/>
        <c:minorUnit val="0.5"/>
      </c:valAx>
      <c:valAx>
        <c:axId val="60482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Net 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75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17</xdr:row>
      <xdr:rowOff>57150</xdr:rowOff>
    </xdr:from>
    <xdr:to>
      <xdr:col>15</xdr:col>
      <xdr:colOff>371475</xdr:colOff>
      <xdr:row>41</xdr:row>
      <xdr:rowOff>47625</xdr:rowOff>
    </xdr:to>
    <xdr:graphicFrame>
      <xdr:nvGraphicFramePr>
        <xdr:cNvPr id="1" name="Chart 3"/>
        <xdr:cNvGraphicFramePr/>
      </xdr:nvGraphicFramePr>
      <xdr:xfrm>
        <a:off x="3105150" y="29718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18" sqref="A18"/>
    </sheetView>
  </sheetViews>
  <sheetFormatPr defaultColWidth="11.00390625" defaultRowHeight="13.5" customHeight="1"/>
  <cols>
    <col min="1" max="1" width="8.00390625" style="0" customWidth="1"/>
    <col min="2" max="2" width="10.375" style="0" customWidth="1"/>
    <col min="3" max="3" width="11.375" style="0" customWidth="1"/>
    <col min="4" max="4" width="4.875" style="0" customWidth="1"/>
    <col min="5" max="5" width="14.125" style="0" customWidth="1"/>
    <col min="6" max="17" width="7.375" style="0" customWidth="1"/>
    <col min="18" max="16384" width="10.375" style="0" customWidth="1"/>
  </cols>
  <sheetData>
    <row r="1" ht="13.5" customHeight="1">
      <c r="A1" s="3" t="s">
        <v>0</v>
      </c>
    </row>
    <row r="2" ht="13.5" customHeight="1">
      <c r="A2" t="s">
        <v>1</v>
      </c>
    </row>
    <row r="3" ht="13.5" customHeight="1">
      <c r="A3" t="s">
        <v>2</v>
      </c>
    </row>
    <row r="4" ht="13.5" customHeight="1">
      <c r="A4" t="s">
        <v>21</v>
      </c>
    </row>
    <row r="5" spans="1:19" ht="13.5" customHeight="1">
      <c r="A5" s="5" t="s">
        <v>22</v>
      </c>
      <c r="B5" s="6"/>
      <c r="C5" s="6"/>
      <c r="D5" s="7"/>
      <c r="E5" s="14" t="s">
        <v>18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</row>
    <row r="6" spans="1:4" ht="13.5" customHeight="1">
      <c r="A6" s="8" t="s">
        <v>3</v>
      </c>
      <c r="B6" s="9" t="s">
        <v>15</v>
      </c>
      <c r="C6" s="15" t="s">
        <v>17</v>
      </c>
      <c r="D6" s="10"/>
    </row>
    <row r="7" spans="1:19" ht="13.5" customHeight="1">
      <c r="A7" s="8" t="s">
        <v>4</v>
      </c>
      <c r="B7" s="9">
        <v>8</v>
      </c>
      <c r="C7" s="9">
        <v>1</v>
      </c>
      <c r="D7" s="10"/>
      <c r="E7" t="s">
        <v>19</v>
      </c>
      <c r="F7" s="1">
        <f aca="true" t="shared" si="0" ref="F7:S7">($C7)*(10^($B7-F$5))/((10^($B7-F$5))+1)</f>
        <v>0.99999990000001</v>
      </c>
      <c r="G7" s="1">
        <f t="shared" si="0"/>
        <v>0.999999000001</v>
      </c>
      <c r="H7" s="1">
        <f t="shared" si="0"/>
        <v>0.999990000099999</v>
      </c>
      <c r="I7" s="1">
        <f t="shared" si="0"/>
        <v>0.9999000099990001</v>
      </c>
      <c r="J7" s="1">
        <f t="shared" si="0"/>
        <v>0.999000999000999</v>
      </c>
      <c r="K7" s="1">
        <f t="shared" si="0"/>
        <v>0.9900990099009901</v>
      </c>
      <c r="L7" s="1">
        <f t="shared" si="0"/>
        <v>0.9090909090909091</v>
      </c>
      <c r="M7" s="1">
        <f t="shared" si="0"/>
        <v>0.5</v>
      </c>
      <c r="N7" s="1">
        <f t="shared" si="0"/>
        <v>0.09090909090909091</v>
      </c>
      <c r="O7" s="1">
        <f t="shared" si="0"/>
        <v>0.009900990099009901</v>
      </c>
      <c r="P7" s="1">
        <f t="shared" si="0"/>
        <v>0.0009990009990009992</v>
      </c>
      <c r="Q7" s="1">
        <f t="shared" si="0"/>
        <v>9.999000099990002E-05</v>
      </c>
      <c r="R7" s="1">
        <f t="shared" si="0"/>
        <v>9.99990000099999E-06</v>
      </c>
      <c r="S7" s="1">
        <f t="shared" si="0"/>
        <v>9.99999000001E-07</v>
      </c>
    </row>
    <row r="8" spans="1:19" ht="13.5" customHeight="1">
      <c r="A8" s="8" t="s">
        <v>5</v>
      </c>
      <c r="B8" s="9">
        <v>3.1</v>
      </c>
      <c r="C8" s="9">
        <v>1</v>
      </c>
      <c r="D8" s="10"/>
      <c r="E8" t="s">
        <v>19</v>
      </c>
      <c r="F8" s="1">
        <f aca="true" t="shared" si="1" ref="F8:S9">(-$C8)*(10^(-($B8-F$5)))/((10^(-($B8-F$5)))+1)</f>
        <v>-0.00788068385033029</v>
      </c>
      <c r="G8" s="1">
        <f t="shared" si="1"/>
        <v>-0.07358755611757352</v>
      </c>
      <c r="H8" s="1">
        <f t="shared" si="1"/>
        <v>-0.4426883662377072</v>
      </c>
      <c r="I8" s="1">
        <f t="shared" si="1"/>
        <v>-0.888184230221883</v>
      </c>
      <c r="J8" s="1">
        <f t="shared" si="1"/>
        <v>-0.9875672647455576</v>
      </c>
      <c r="K8" s="1">
        <f t="shared" si="1"/>
        <v>-0.9987426574886447</v>
      </c>
      <c r="L8" s="1">
        <f t="shared" si="1"/>
        <v>-0.9998741233057575</v>
      </c>
      <c r="M8" s="1">
        <f t="shared" si="1"/>
        <v>-0.9999874109043694</v>
      </c>
      <c r="N8" s="1">
        <f t="shared" si="1"/>
        <v>-0.9999987410761731</v>
      </c>
      <c r="O8" s="1">
        <f t="shared" si="1"/>
        <v>-0.9999998741074747</v>
      </c>
      <c r="P8" s="1">
        <f t="shared" si="1"/>
        <v>-0.999999987410746</v>
      </c>
      <c r="Q8" s="1">
        <f t="shared" si="1"/>
        <v>-0.9999999987410746</v>
      </c>
      <c r="R8" s="1">
        <f t="shared" si="1"/>
        <v>-0.9999999998741075</v>
      </c>
      <c r="S8" s="1">
        <f t="shared" si="1"/>
        <v>-0.9999999999874107</v>
      </c>
    </row>
    <row r="9" spans="1:19" ht="13.5" customHeight="1">
      <c r="A9" s="8" t="s">
        <v>6</v>
      </c>
      <c r="B9" s="9">
        <v>4.4</v>
      </c>
      <c r="C9" s="9">
        <v>0</v>
      </c>
      <c r="D9" s="10"/>
      <c r="E9" t="s">
        <v>19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1"/>
        <v>0</v>
      </c>
      <c r="Q9" s="1">
        <f t="shared" si="1"/>
        <v>0</v>
      </c>
      <c r="R9" s="1">
        <f t="shared" si="1"/>
        <v>0</v>
      </c>
      <c r="S9" s="1">
        <f t="shared" si="1"/>
        <v>0</v>
      </c>
    </row>
    <row r="10" spans="1:19" ht="13.5" customHeight="1">
      <c r="A10" s="8" t="s">
        <v>7</v>
      </c>
      <c r="B10" s="9">
        <v>12</v>
      </c>
      <c r="C10" s="9">
        <v>0</v>
      </c>
      <c r="D10" s="10"/>
      <c r="E10" t="s">
        <v>19</v>
      </c>
      <c r="F10" s="1">
        <f aca="true" t="shared" si="2" ref="F10:S10">($C10)*(10^($B10-F$5))/((10^($B10-F$5))+1)</f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1">
        <f t="shared" si="2"/>
        <v>0</v>
      </c>
      <c r="S10" s="1">
        <f t="shared" si="2"/>
        <v>0</v>
      </c>
    </row>
    <row r="11" spans="1:19" ht="13.5" customHeight="1">
      <c r="A11" s="8" t="s">
        <v>8</v>
      </c>
      <c r="B11" s="9">
        <v>8.5</v>
      </c>
      <c r="C11" s="9">
        <v>0</v>
      </c>
      <c r="D11" s="10"/>
      <c r="E11" t="s">
        <v>19</v>
      </c>
      <c r="F11" s="1">
        <f aca="true" t="shared" si="3" ref="F11:S12">(-$C11)*(10^(-($B11-F$5)))/((10^(-($B11-F$5)))+1)</f>
        <v>0</v>
      </c>
      <c r="G11" s="1">
        <f t="shared" si="3"/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</row>
    <row r="12" spans="1:19" ht="13.5" customHeight="1">
      <c r="A12" s="8" t="s">
        <v>9</v>
      </c>
      <c r="B12" s="9">
        <v>4.4</v>
      </c>
      <c r="C12" s="9">
        <v>0</v>
      </c>
      <c r="D12" s="10"/>
      <c r="E12" t="s">
        <v>19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0</v>
      </c>
    </row>
    <row r="13" spans="1:19" ht="13.5" customHeight="1">
      <c r="A13" s="8" t="s">
        <v>10</v>
      </c>
      <c r="B13" s="9">
        <v>6.5</v>
      </c>
      <c r="C13" s="9">
        <v>0</v>
      </c>
      <c r="D13" s="10"/>
      <c r="E13" t="s">
        <v>19</v>
      </c>
      <c r="F13" s="1">
        <f aca="true" t="shared" si="4" ref="F13:S13">($C13)*(10^($B13-F$5))/((10^($B13-F$5))+1)</f>
        <v>0</v>
      </c>
      <c r="G13" s="1">
        <f t="shared" si="4"/>
        <v>0</v>
      </c>
      <c r="H13" s="1">
        <f t="shared" si="4"/>
        <v>0</v>
      </c>
      <c r="I13" s="1">
        <f t="shared" si="4"/>
        <v>0</v>
      </c>
      <c r="J13" s="1">
        <f t="shared" si="4"/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  <c r="N13" s="1">
        <f t="shared" si="4"/>
        <v>0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  <c r="S13" s="1">
        <f t="shared" si="4"/>
        <v>0</v>
      </c>
    </row>
    <row r="14" spans="1:19" ht="13.5" customHeight="1">
      <c r="A14" s="8" t="s">
        <v>11</v>
      </c>
      <c r="B14" s="9">
        <v>10</v>
      </c>
      <c r="C14" s="9">
        <v>0</v>
      </c>
      <c r="D14" s="10"/>
      <c r="E14" t="s">
        <v>19</v>
      </c>
      <c r="F14" s="1">
        <f aca="true" t="shared" si="5" ref="F14:S14">(-$C14)*(10^(-($B14-F$5)))/((10^(-($B14-F$5)))+1)</f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  <c r="Q14" s="1">
        <f t="shared" si="5"/>
        <v>0</v>
      </c>
      <c r="R14" s="1">
        <f t="shared" si="5"/>
        <v>0</v>
      </c>
      <c r="S14" s="1">
        <f t="shared" si="5"/>
        <v>0</v>
      </c>
    </row>
    <row r="15" spans="1:19" ht="13.5" customHeight="1">
      <c r="A15" s="8" t="s">
        <v>12</v>
      </c>
      <c r="B15" s="9">
        <v>9.8</v>
      </c>
      <c r="C15" s="9">
        <v>0</v>
      </c>
      <c r="D15" s="10"/>
      <c r="E15" t="s">
        <v>19</v>
      </c>
      <c r="F15" s="1">
        <f aca="true" t="shared" si="6" ref="F15:S15">($C15)*(10^($B15-F$5))/((10^($B15-F$5))+1)</f>
        <v>0</v>
      </c>
      <c r="G15" s="1">
        <f t="shared" si="6"/>
        <v>0</v>
      </c>
      <c r="H15" s="1">
        <f t="shared" si="6"/>
        <v>0</v>
      </c>
      <c r="I15" s="1">
        <f t="shared" si="6"/>
        <v>0</v>
      </c>
      <c r="J15" s="1">
        <f t="shared" si="6"/>
        <v>0</v>
      </c>
      <c r="K15" s="1">
        <f t="shared" si="6"/>
        <v>0</v>
      </c>
      <c r="L15" s="1">
        <f t="shared" si="6"/>
        <v>0</v>
      </c>
      <c r="M15" s="1">
        <f t="shared" si="6"/>
        <v>0</v>
      </c>
      <c r="N15" s="1">
        <f t="shared" si="6"/>
        <v>0</v>
      </c>
      <c r="O15" s="1">
        <f t="shared" si="6"/>
        <v>0</v>
      </c>
      <c r="P15" s="1">
        <f t="shared" si="6"/>
        <v>0</v>
      </c>
      <c r="Q15" s="1">
        <f t="shared" si="6"/>
        <v>0</v>
      </c>
      <c r="R15" s="1">
        <f t="shared" si="6"/>
        <v>0</v>
      </c>
      <c r="S15" s="1">
        <f t="shared" si="6"/>
        <v>0</v>
      </c>
    </row>
    <row r="16" spans="1:19" ht="13.5" customHeight="1">
      <c r="A16" s="11" t="s">
        <v>13</v>
      </c>
      <c r="B16" s="12"/>
      <c r="C16" s="12"/>
      <c r="D16" s="13"/>
      <c r="E16" t="s">
        <v>16</v>
      </c>
      <c r="F16" s="1">
        <f aca="true" t="shared" si="7" ref="F16:S16">SUM(F7:F15)</f>
        <v>0.9921192161496798</v>
      </c>
      <c r="G16" s="1">
        <f t="shared" si="7"/>
        <v>0.9264114438834264</v>
      </c>
      <c r="H16" s="1">
        <f t="shared" si="7"/>
        <v>0.5573016338622918</v>
      </c>
      <c r="I16" s="1">
        <f t="shared" si="7"/>
        <v>0.11171577977711711</v>
      </c>
      <c r="J16" s="1">
        <f t="shared" si="7"/>
        <v>0.011433734255441474</v>
      </c>
      <c r="K16" s="1">
        <f t="shared" si="7"/>
        <v>-0.008643647587654568</v>
      </c>
      <c r="L16" s="1">
        <f t="shared" si="7"/>
        <v>-0.09078321421484847</v>
      </c>
      <c r="M16" s="1">
        <f t="shared" si="7"/>
        <v>-0.4999874109043694</v>
      </c>
      <c r="N16" s="1">
        <f t="shared" si="7"/>
        <v>-0.9090896501670822</v>
      </c>
      <c r="O16" s="1">
        <f t="shared" si="7"/>
        <v>-0.9900988840084648</v>
      </c>
      <c r="P16" s="1">
        <f t="shared" si="7"/>
        <v>-0.9990009864117451</v>
      </c>
      <c r="Q16" s="1">
        <f t="shared" si="7"/>
        <v>-0.9999000087400747</v>
      </c>
      <c r="R16" s="1">
        <f t="shared" si="7"/>
        <v>-0.9999899999741065</v>
      </c>
      <c r="S16" s="1">
        <f t="shared" si="7"/>
        <v>-0.9999989999884107</v>
      </c>
    </row>
    <row r="17" ht="13.5" customHeight="1">
      <c r="A17" s="3" t="s">
        <v>23</v>
      </c>
    </row>
    <row r="18" spans="1:8" ht="13.5" customHeight="1">
      <c r="A18" s="4" t="s">
        <v>14</v>
      </c>
      <c r="B18" s="4" t="s">
        <v>16</v>
      </c>
      <c r="H18" s="1"/>
    </row>
    <row r="19" spans="1:8" ht="13.5" customHeight="1">
      <c r="A19" s="2">
        <v>1</v>
      </c>
      <c r="B19" s="1">
        <f>F16</f>
        <v>0.9921192161496798</v>
      </c>
      <c r="H19" s="1"/>
    </row>
    <row r="20" spans="1:8" ht="13.5" customHeight="1">
      <c r="A20" s="2">
        <v>2</v>
      </c>
      <c r="B20" s="1">
        <f>G16</f>
        <v>0.9264114438834264</v>
      </c>
      <c r="H20" s="1"/>
    </row>
    <row r="21" spans="1:2" ht="13.5" customHeight="1">
      <c r="A21" s="2">
        <v>3</v>
      </c>
      <c r="B21" s="1">
        <f>H16</f>
        <v>0.5573016338622918</v>
      </c>
    </row>
    <row r="22" spans="1:2" ht="13.5" customHeight="1">
      <c r="A22" s="2">
        <v>4</v>
      </c>
      <c r="B22" s="1">
        <f>I16</f>
        <v>0.11171577977711711</v>
      </c>
    </row>
    <row r="23" spans="1:2" ht="13.5" customHeight="1">
      <c r="A23" s="2">
        <v>5</v>
      </c>
      <c r="B23" s="1">
        <f>J16</f>
        <v>0.011433734255441474</v>
      </c>
    </row>
    <row r="24" spans="1:2" ht="13.5" customHeight="1">
      <c r="A24" s="2">
        <v>6</v>
      </c>
      <c r="B24" s="1">
        <f>K16</f>
        <v>-0.008643647587654568</v>
      </c>
    </row>
    <row r="25" spans="1:2" ht="13.5" customHeight="1">
      <c r="A25" s="2">
        <v>7</v>
      </c>
      <c r="B25" s="1">
        <f>L16</f>
        <v>-0.09078321421484847</v>
      </c>
    </row>
    <row r="26" spans="1:2" ht="13.5" customHeight="1">
      <c r="A26" s="2">
        <v>8</v>
      </c>
      <c r="B26" s="1">
        <f>M16</f>
        <v>-0.4999874109043694</v>
      </c>
    </row>
    <row r="27" spans="1:2" ht="13.5" customHeight="1">
      <c r="A27" s="2">
        <v>9</v>
      </c>
      <c r="B27" s="1">
        <f>N16</f>
        <v>-0.9090896501670822</v>
      </c>
    </row>
    <row r="28" spans="1:2" ht="13.5" customHeight="1">
      <c r="A28" s="2">
        <v>10</v>
      </c>
      <c r="B28" s="1">
        <f>O16</f>
        <v>-0.9900988840084648</v>
      </c>
    </row>
    <row r="29" spans="1:2" ht="13.5" customHeight="1">
      <c r="A29" s="2">
        <v>11</v>
      </c>
      <c r="B29" s="1">
        <f>P16</f>
        <v>-0.9990009864117451</v>
      </c>
    </row>
    <row r="30" spans="1:2" ht="13.5" customHeight="1">
      <c r="A30" s="2">
        <v>12</v>
      </c>
      <c r="B30" s="1">
        <f>Q16</f>
        <v>-0.9999000087400747</v>
      </c>
    </row>
    <row r="31" spans="1:2" ht="13.5" customHeight="1">
      <c r="A31" s="2">
        <v>13</v>
      </c>
      <c r="B31" s="1">
        <f>R16</f>
        <v>-0.9999899999741065</v>
      </c>
    </row>
    <row r="32" spans="1:2" ht="13.5" customHeight="1">
      <c r="A32" s="2">
        <v>14</v>
      </c>
      <c r="B32" s="1">
        <f>S16</f>
        <v>-0.9999989999884107</v>
      </c>
    </row>
    <row r="33" ht="13.5" customHeight="1">
      <c r="A33" s="3" t="s">
        <v>20</v>
      </c>
    </row>
  </sheetData>
  <printOptions gridLines="1" headings="1" horizontalCentered="1" verticalCentered="1"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Gale Rhodes</cp:lastModifiedBy>
  <dcterms:created xsi:type="dcterms:W3CDTF">2000-09-16T19:36:35Z</dcterms:created>
  <cp:category/>
  <cp:version/>
  <cp:contentType/>
  <cp:contentStatus/>
</cp:coreProperties>
</file>